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VV_Diffusion\Site_Vinopole\Site_internet\5_outils\2_calculettes\1_ecovitisol_33\"/>
    </mc:Choice>
  </mc:AlternateContent>
  <bookViews>
    <workbookView xWindow="0" yWindow="0" windowWidth="23040" windowHeight="9372"/>
  </bookViews>
  <sheets>
    <sheet name="Feuil1" sheetId="1" r:id="rId1"/>
    <sheet name="Feuil2" sheetId="3" r:id="rId2"/>
  </sheets>
  <definedNames>
    <definedName name="Confiné">Feuil1!#REF!</definedName>
  </definedNames>
  <calcPr calcId="152511"/>
  <webPublishing vml="1" allowPng="1" targetScreenSize="1024x768" codePage="1252"/>
  <extLst>
    <ext xmlns:mx="http://schemas.microsoft.com/office/mac/excel/2008/main" uri="{7523E5D3-25F3-A5E0-1632-64F254C22452}">
      <mx:ArchID Flags="2"/>
    </ext>
  </extLst>
</workbook>
</file>

<file path=xl/calcChain.xml><?xml version="1.0" encoding="utf-8"?>
<calcChain xmlns="http://schemas.openxmlformats.org/spreadsheetml/2006/main">
  <c r="E146" i="1" l="1"/>
  <c r="H146" i="1"/>
  <c r="H141" i="1" l="1"/>
  <c r="H143" i="1" s="1"/>
  <c r="H108" i="1"/>
  <c r="H78" i="1"/>
  <c r="H144" i="1" s="1"/>
  <c r="H88" i="1"/>
  <c r="H98" i="1"/>
  <c r="H145" i="1"/>
  <c r="H147" i="1"/>
  <c r="H142" i="1"/>
  <c r="E147" i="1"/>
  <c r="E145" i="1"/>
  <c r="E108" i="1"/>
  <c r="E78" i="1"/>
  <c r="E88" i="1"/>
  <c r="E98" i="1"/>
  <c r="E144" i="1"/>
  <c r="E142" i="1"/>
  <c r="E141" i="1"/>
  <c r="E143" i="1" s="1"/>
  <c r="E148" i="1" s="1"/>
  <c r="G95" i="1"/>
  <c r="D95" i="1"/>
  <c r="G85" i="1"/>
  <c r="D85" i="1"/>
  <c r="G60" i="1"/>
  <c r="D60" i="1"/>
  <c r="G53" i="1"/>
  <c r="D53" i="1"/>
  <c r="G122" i="1"/>
  <c r="G115" i="1"/>
  <c r="G105" i="1"/>
  <c r="G75" i="1"/>
  <c r="G67" i="1"/>
  <c r="G46" i="1"/>
  <c r="G39" i="1"/>
  <c r="G32" i="1"/>
  <c r="D122" i="1"/>
  <c r="D115" i="1"/>
  <c r="D105" i="1"/>
  <c r="D75" i="1"/>
  <c r="D67" i="1"/>
  <c r="D46" i="1"/>
  <c r="D39" i="1"/>
  <c r="D32" i="1"/>
  <c r="E24" i="1"/>
  <c r="H149" i="1"/>
  <c r="E149" i="1"/>
  <c r="I145" i="1"/>
  <c r="I146" i="1"/>
  <c r="I147" i="1"/>
  <c r="I142" i="1"/>
  <c r="I141" i="1"/>
  <c r="I144" i="1" l="1"/>
  <c r="I149" i="1"/>
  <c r="I143" i="1"/>
  <c r="H148" i="1"/>
  <c r="I148" i="1" s="1"/>
</calcChain>
</file>

<file path=xl/sharedStrings.xml><?xml version="1.0" encoding="utf-8"?>
<sst xmlns="http://schemas.openxmlformats.org/spreadsheetml/2006/main" count="312" uniqueCount="82">
  <si>
    <t>IFT</t>
  </si>
  <si>
    <t>Cout annuel des produits phytos</t>
  </si>
  <si>
    <t>€</t>
  </si>
  <si>
    <t>l/h</t>
  </si>
  <si>
    <t>h</t>
  </si>
  <si>
    <t>cout des produits phytos/an</t>
  </si>
  <si>
    <t>Cout total annuel</t>
  </si>
  <si>
    <t>km/h</t>
  </si>
  <si>
    <t>cout de la main-d'œuvre/an</t>
  </si>
  <si>
    <t xml:space="preserve">Résultats </t>
  </si>
  <si>
    <t>cout gazole/an</t>
  </si>
  <si>
    <t>Passage tous les rangs (1) tous les 2 rangs (2) tous les 3 (3) etc…</t>
  </si>
  <si>
    <t>ha</t>
  </si>
  <si>
    <t>Coût annuel des traitements par hectare</t>
  </si>
  <si>
    <t>Coût total annuel par hectare</t>
  </si>
  <si>
    <t>Outil d'Aide à la Décision en Viticulture</t>
  </si>
  <si>
    <t>Eco Vitisol 33</t>
  </si>
  <si>
    <t>Optimisation économique du travail du sol en viticulture</t>
  </si>
  <si>
    <t>Simulation de changement de pratiques pour le travail du sol sur vigne</t>
  </si>
  <si>
    <t>Surface travaillée</t>
  </si>
  <si>
    <t>Entretien du sol entre les rangs</t>
  </si>
  <si>
    <t>Entretien du sol sous les rangs</t>
  </si>
  <si>
    <t>Consommation de gazole</t>
  </si>
  <si>
    <t>Vitesse d'avancement</t>
  </si>
  <si>
    <t>Prix du tracteur utilisé pour les travaux</t>
  </si>
  <si>
    <t>Temps nécessaire pour effectuer un passage complet</t>
  </si>
  <si>
    <t>Nombre de passages par an</t>
  </si>
  <si>
    <t>Type de travaux 1</t>
  </si>
  <si>
    <t>Type de travaux 2</t>
  </si>
  <si>
    <t>Type de travaux 3</t>
  </si>
  <si>
    <t>Type de travaux 4</t>
  </si>
  <si>
    <t>Itinéraire 1</t>
  </si>
  <si>
    <t>Temps nécessaire pour tous les passages en h</t>
  </si>
  <si>
    <t>Pratiques actuelles sur l'exploitation : itinéraire 1</t>
  </si>
  <si>
    <t>Pratiques envisagées sur l'exploitation : itinéraire 2</t>
  </si>
  <si>
    <t>Itinéraire 2</t>
  </si>
  <si>
    <t>Différences</t>
  </si>
  <si>
    <t>Nombre d'heures effectuées par an pour le tracteur</t>
  </si>
  <si>
    <t>Prix de l'outil (subventions déduites)</t>
  </si>
  <si>
    <t>Amortissements/an (ne tient pas compte de l'entretien)</t>
  </si>
  <si>
    <t>Consommables nécessaires pour comparaison</t>
  </si>
  <si>
    <t>Liens, lanières, fils et autres</t>
  </si>
  <si>
    <t>couts consommables et autres</t>
  </si>
  <si>
    <t>Travaux manuels complémentaires nécessaires pour comparaison</t>
  </si>
  <si>
    <t>Prix des outils nécessaires</t>
  </si>
  <si>
    <t>Proposition</t>
  </si>
  <si>
    <t>Ecartements entre rangs dominant</t>
  </si>
  <si>
    <t>m</t>
  </si>
  <si>
    <t>CALCULETTE : TEMPS DE TRAVAIL DE REFERENCE POUR PROPOSITION DE TRAVAIL pour UN PASSAGE (Attention n'est pas pris en compte dans le total)</t>
  </si>
  <si>
    <t>Contact: Service Entreprises Chambre d'Agriculture de la Gironde  05 56 79 64 14   entreprises@gironde.chambagri.fr</t>
  </si>
  <si>
    <t>Ces résultats sont donnés à titre indicatif</t>
  </si>
  <si>
    <t>Un étude plus approndie en vue d'un diagnostic complet peut être réalisée par les conseillers de la Chambre d'Agriculture</t>
  </si>
  <si>
    <t>Attention des coûts supplémentaires peuvent être engendrés par les pics de travail en période déjà tendue en besoin de main d'œuvre</t>
  </si>
  <si>
    <t xml:space="preserve">La densité de plantation et le parcellaire (dispersion, pentes, forme des parcelles) peuvent avoir une incidence très importantes sur les </t>
  </si>
  <si>
    <t xml:space="preserve">         coûts et les temps de travaux</t>
  </si>
  <si>
    <t>pb surcout tracteur</t>
  </si>
  <si>
    <t>Type de travaux 5</t>
  </si>
  <si>
    <t>Type de travaux 6</t>
  </si>
  <si>
    <t>Type de travaux (chimiques ou non)  7</t>
  </si>
  <si>
    <t>Type de travaux (chimiques ou non) 8</t>
  </si>
  <si>
    <t>Type de travaux (chimiques ou non) 9</t>
  </si>
  <si>
    <t>Type de travaux (chimiques ou non) 10</t>
  </si>
  <si>
    <t>Type de travaux 11</t>
  </si>
  <si>
    <t>Type de travaux 12</t>
  </si>
  <si>
    <t>Type de travaux 13</t>
  </si>
  <si>
    <t>Type de  14</t>
  </si>
  <si>
    <t>DONNEES GENERALES DE L'EXPLOITATION :</t>
  </si>
  <si>
    <t>Entrer les données générales, il est considéré qu'il n'y a qu'un seul tracteur affecté aux travaux</t>
  </si>
  <si>
    <t>Ensuite saisir tous les travaux avec vos données de temps de travaux, les propositions sont faites</t>
  </si>
  <si>
    <t>à titre indicatif.</t>
  </si>
  <si>
    <t>Si un outil est utilisé plusieurs fois, ne le saisir qu'une seule fois, ainsi que pour les combinaisons d'outils</t>
  </si>
  <si>
    <t>avec porte outil</t>
  </si>
  <si>
    <t>lames seules</t>
  </si>
  <si>
    <t>disques seuls</t>
  </si>
  <si>
    <t>épamprage manuel des troncs</t>
  </si>
  <si>
    <t>Saisir impérativement le tracteur pour l'itinéraire 2 :</t>
  </si>
  <si>
    <t>Coût complet de la main d'œuvre : 19,5 €/h (voir référentiels Chambre d'Agriculture de la Gironde)</t>
  </si>
  <si>
    <t>Coût du tracteur et du matériel evalué avec un amortissement sur 7 ans</t>
  </si>
  <si>
    <t>Coût du GNR 0,92 €/l (TICPE déduite), il n'a pas été tenu compte des différents frais de maintenance</t>
  </si>
  <si>
    <r>
      <rPr>
        <b/>
        <sz val="11"/>
        <color theme="1"/>
        <rFont val="Calibri"/>
        <family val="2"/>
        <scheme val="minor"/>
      </rPr>
      <t>Attention</t>
    </r>
    <r>
      <rPr>
        <sz val="11"/>
        <color theme="1"/>
        <rFont val="Calibri"/>
        <family val="2"/>
        <scheme val="minor"/>
      </rPr>
      <t xml:space="preserve">: cet outil a pour objet de </t>
    </r>
    <r>
      <rPr>
        <b/>
        <sz val="11"/>
        <color theme="1"/>
        <rFont val="Calibri"/>
        <family val="2"/>
        <scheme val="minor"/>
      </rPr>
      <t>comparer des itinéraires</t>
    </r>
    <r>
      <rPr>
        <sz val="11"/>
        <color theme="1"/>
        <rFont val="Calibri"/>
        <family val="2"/>
        <scheme val="minor"/>
      </rPr>
      <t xml:space="preserve"> entre son itinéraire actuel et des itinéraires alternatifs au choix. Pour aider à la décision. 
Il n'a pas pour vocation de calculer au plus juste ses coûts de production.</t>
    </r>
  </si>
  <si>
    <t>NOTICE d'UTILISATION SUCCINTE :</t>
  </si>
  <si>
    <t>Les prix de l'heure salarié et du GNR sont indicatifs (cf.notes en bas du tableau). L'important est d'avoir une approche de la différence 
des coûts et des temps de travaux pour aider à la prise de décision lors de changements de pratiques.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</si>
</sst>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 [$€-40C]_-;\-* #,##0.00\ [$€-40C]_-;_-* &quot;-&quot;??\ [$€-40C]_-;_-@_-"/>
    <numFmt numFmtId="165" formatCode="_-* #,##0\ [$€-40C]_-;\-* #,##0\ [$€-40C]_-;_-* &quot;-&quot;??\ [$€-40C]_-;_-@_-"/>
    <numFmt numFmtId="166" formatCode="_-* #,##0\ _€_-;\-* #,##0\ _€_-;_-* &quot;-&quot;??\ _€_-;_-@_-"/>
    <numFmt numFmtId="167" formatCode="0.0"/>
    <numFmt numFmtId="168" formatCode="#,##0\ &quot;€&quot;"/>
    <numFmt numFmtId="169" formatCode="_-* #,##0.0\ _€_-;\-* #,##0.0\ _€_-;_-* &quot;-&quot;??\ _€_-;_-@_-"/>
  </numFmts>
  <fonts count="25" x14ac:knownFonts="1">
    <font>
      <sz val="11"/>
      <color theme="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sz val="48"/>
      <color rgb="FF92D050"/>
      <name val="Calibri"/>
      <family val="2"/>
      <scheme val="minor"/>
    </font>
    <font>
      <sz val="14"/>
      <color rgb="FF9C0006"/>
      <name val="Calibri"/>
      <family val="2"/>
      <scheme val="minor"/>
    </font>
    <font>
      <sz val="14"/>
      <color rgb="FFFF0000"/>
      <name val="Calibri"/>
      <family val="2"/>
      <scheme val="minor"/>
    </font>
    <font>
      <sz val="8"/>
      <name val="Calibri"/>
      <family val="2"/>
      <scheme val="minor"/>
    </font>
    <font>
      <b/>
      <sz val="11"/>
      <color rgb="FF92D050"/>
      <name val="Calibri"/>
      <family val="2"/>
      <scheme val="minor"/>
    </font>
    <font>
      <i/>
      <sz val="11"/>
      <color rgb="FF92D050"/>
      <name val="Calibri"/>
      <family val="2"/>
      <scheme val="minor"/>
    </font>
    <font>
      <sz val="11"/>
      <color theme="0"/>
      <name val="Calibri"/>
      <family val="2"/>
      <scheme val="minor"/>
    </font>
    <font>
      <i/>
      <sz val="11"/>
      <color theme="5" tint="-0.249977111117893"/>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i/>
      <sz val="14"/>
      <color rgb="FFFF0000"/>
      <name val="Calibri"/>
      <family val="2"/>
      <scheme val="minor"/>
    </font>
    <font>
      <b/>
      <i/>
      <sz val="14"/>
      <color rgb="FFFF0000"/>
      <name val="Calibri"/>
      <family val="2"/>
      <scheme val="minor"/>
    </font>
    <font>
      <i/>
      <sz val="11"/>
      <color theme="5"/>
      <name val="Calibri"/>
      <family val="2"/>
      <scheme val="minor"/>
    </font>
    <font>
      <b/>
      <sz val="20"/>
      <color rgb="FFFF0000"/>
      <name val="Calibri"/>
      <family val="2"/>
      <scheme val="minor"/>
    </font>
    <font>
      <i/>
      <sz val="11"/>
      <color rgb="FFFF0000"/>
      <name val="Calibri"/>
      <family val="2"/>
      <scheme val="minor"/>
    </font>
    <font>
      <b/>
      <i/>
      <sz val="11"/>
      <color theme="1"/>
      <name val="Calibri"/>
      <family val="2"/>
      <scheme val="minor"/>
    </font>
    <font>
      <b/>
      <i/>
      <sz val="11"/>
      <color rgb="FF92D050"/>
      <name val="Calibri"/>
      <family val="2"/>
      <scheme val="minor"/>
    </font>
  </fonts>
  <fills count="14">
    <fill>
      <patternFill patternType="none"/>
    </fill>
    <fill>
      <patternFill patternType="gray125"/>
    </fill>
    <fill>
      <patternFill patternType="solid">
        <fgColor rgb="FFFFC7CE"/>
      </patternFill>
    </fill>
    <fill>
      <patternFill patternType="solid">
        <fgColor rgb="FFFFEB9C"/>
      </patternFill>
    </fill>
    <fill>
      <patternFill patternType="solid">
        <fgColor theme="3" tint="-0.49998474074526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FF00"/>
        <bgColor indexed="64"/>
      </patternFill>
    </fill>
    <fill>
      <patternFill patternType="solid">
        <fgColor rgb="FFFAFFC8"/>
        <bgColor indexed="64"/>
      </patternFill>
    </fill>
    <fill>
      <patternFill patternType="solid">
        <fgColor theme="6"/>
        <bgColor indexed="64"/>
      </patternFill>
    </fill>
  </fills>
  <borders count="4">
    <border>
      <left/>
      <right/>
      <top/>
      <bottom/>
      <diagonal/>
    </border>
    <border>
      <left/>
      <right style="thin">
        <color auto="1"/>
      </right>
      <top/>
      <bottom/>
      <diagonal/>
    </border>
    <border>
      <left/>
      <right style="thin">
        <color auto="1"/>
      </right>
      <top/>
      <bottom style="dotted">
        <color auto="1"/>
      </bottom>
      <diagonal/>
    </border>
    <border>
      <left/>
      <right style="thin">
        <color auto="1"/>
      </right>
      <top style="dotted">
        <color auto="1"/>
      </top>
      <bottom style="dotted">
        <color auto="1"/>
      </bottom>
      <diagonal/>
    </border>
  </borders>
  <cellStyleXfs count="4">
    <xf numFmtId="0" fontId="0" fillId="0" borderId="0"/>
    <xf numFmtId="43"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cellStyleXfs>
  <cellXfs count="72">
    <xf numFmtId="0" fontId="0" fillId="0" borderId="0" xfId="0"/>
    <xf numFmtId="164" fontId="0" fillId="0" borderId="0" xfId="0" applyNumberFormat="1"/>
    <xf numFmtId="165" fontId="0" fillId="0" borderId="0" xfId="0" applyNumberFormat="1" applyAlignment="1">
      <alignment horizontal="center" vertical="center"/>
    </xf>
    <xf numFmtId="0" fontId="5" fillId="0" borderId="0" xfId="0" applyFont="1"/>
    <xf numFmtId="0" fontId="4" fillId="4" borderId="0" xfId="3" applyFont="1" applyFill="1"/>
    <xf numFmtId="0" fontId="6" fillId="0" borderId="0" xfId="0" applyFont="1"/>
    <xf numFmtId="0" fontId="7" fillId="0" borderId="0" xfId="0" applyFont="1"/>
    <xf numFmtId="0" fontId="9" fillId="0" borderId="0" xfId="0" applyFont="1"/>
    <xf numFmtId="0" fontId="5" fillId="6" borderId="0" xfId="0" applyFont="1" applyFill="1"/>
    <xf numFmtId="0" fontId="0" fillId="0" borderId="0" xfId="0" applyAlignment="1">
      <alignment horizontal="right" indent="2"/>
    </xf>
    <xf numFmtId="0" fontId="2" fillId="2" borderId="0" xfId="2" applyAlignment="1">
      <alignment horizontal="right" indent="2"/>
    </xf>
    <xf numFmtId="2" fontId="0" fillId="0" borderId="0" xfId="0" applyNumberFormat="1" applyAlignment="1">
      <alignment horizontal="right" vertical="center" indent="2"/>
    </xf>
    <xf numFmtId="167" fontId="0" fillId="0" borderId="0" xfId="0" applyNumberFormat="1" applyAlignment="1">
      <alignment horizontal="right" vertical="center" indent="2"/>
    </xf>
    <xf numFmtId="165" fontId="0" fillId="0" borderId="0" xfId="0" applyNumberFormat="1" applyAlignment="1">
      <alignment horizontal="right" vertical="center" indent="2"/>
    </xf>
    <xf numFmtId="165" fontId="0" fillId="6" borderId="0" xfId="0" applyNumberFormat="1" applyFill="1" applyAlignment="1">
      <alignment horizontal="right" vertical="center" indent="2"/>
    </xf>
    <xf numFmtId="0" fontId="9" fillId="0" borderId="0" xfId="0" applyFont="1" applyAlignment="1">
      <alignment horizontal="right" indent="2"/>
    </xf>
    <xf numFmtId="0" fontId="5" fillId="0" borderId="0" xfId="0" applyFont="1" applyProtection="1">
      <protection locked="0" hidden="1"/>
    </xf>
    <xf numFmtId="0" fontId="5" fillId="0" borderId="0" xfId="0" applyFont="1" applyAlignment="1" applyProtection="1">
      <protection locked="0" hidden="1"/>
    </xf>
    <xf numFmtId="166" fontId="0" fillId="5" borderId="2" xfId="1" applyNumberFormat="1" applyFont="1" applyFill="1" applyBorder="1" applyAlignment="1" applyProtection="1">
      <alignment horizontal="right" vertical="center" indent="1"/>
      <protection locked="0" hidden="1"/>
    </xf>
    <xf numFmtId="166" fontId="0" fillId="5" borderId="3" xfId="1" applyNumberFormat="1" applyFont="1" applyFill="1" applyBorder="1" applyAlignment="1" applyProtection="1">
      <alignment horizontal="right" vertical="center" indent="1"/>
      <protection locked="0" hidden="1"/>
    </xf>
    <xf numFmtId="0" fontId="0" fillId="5" borderId="3" xfId="0" applyFill="1" applyBorder="1" applyAlignment="1" applyProtection="1">
      <alignment horizontal="right" vertical="center" indent="1"/>
      <protection locked="0" hidden="1"/>
    </xf>
    <xf numFmtId="0" fontId="0" fillId="5" borderId="1" xfId="0" applyFill="1" applyBorder="1" applyAlignment="1" applyProtection="1">
      <alignment horizontal="right" vertical="center" indent="1"/>
      <protection locked="0" hidden="1"/>
    </xf>
    <xf numFmtId="0" fontId="11" fillId="0" borderId="0" xfId="0" applyFont="1"/>
    <xf numFmtId="0" fontId="12" fillId="0" borderId="0" xfId="0" applyFont="1"/>
    <xf numFmtId="0" fontId="0" fillId="7" borderId="0" xfId="0" applyFill="1" applyAlignment="1" applyProtection="1">
      <alignment horizontal="right" indent="2"/>
      <protection locked="0" hidden="1"/>
    </xf>
    <xf numFmtId="0" fontId="5" fillId="7" borderId="0" xfId="0" applyFont="1" applyFill="1" applyAlignment="1" applyProtection="1">
      <protection locked="0" hidden="1"/>
    </xf>
    <xf numFmtId="166" fontId="0" fillId="7" borderId="3" xfId="1" applyNumberFormat="1" applyFont="1" applyFill="1" applyBorder="1" applyAlignment="1" applyProtection="1">
      <alignment horizontal="right" vertical="center" indent="1"/>
      <protection locked="0" hidden="1"/>
    </xf>
    <xf numFmtId="0" fontId="8" fillId="8" borderId="0" xfId="2" applyFont="1" applyFill="1" applyProtection="1">
      <protection locked="0" hidden="1"/>
    </xf>
    <xf numFmtId="0" fontId="8" fillId="9" borderId="0" xfId="2" applyFont="1" applyFill="1" applyProtection="1">
      <protection locked="0" hidden="1"/>
    </xf>
    <xf numFmtId="0" fontId="0" fillId="9" borderId="0" xfId="0" applyFill="1"/>
    <xf numFmtId="0" fontId="0" fillId="9" borderId="0" xfId="0" applyFill="1" applyAlignment="1" applyProtection="1">
      <alignment horizontal="right" indent="2"/>
      <protection locked="0" hidden="1"/>
    </xf>
    <xf numFmtId="1" fontId="0" fillId="0" borderId="0" xfId="0" applyNumberFormat="1" applyAlignment="1">
      <alignment horizontal="right" vertical="center" indent="2"/>
    </xf>
    <xf numFmtId="166" fontId="0" fillId="0" borderId="0" xfId="0" applyNumberFormat="1"/>
    <xf numFmtId="0" fontId="8" fillId="11" borderId="0" xfId="2" applyFont="1" applyFill="1" applyProtection="1">
      <protection locked="0" hidden="1"/>
    </xf>
    <xf numFmtId="0" fontId="0" fillId="11" borderId="0" xfId="0" applyFill="1" applyAlignment="1" applyProtection="1">
      <alignment horizontal="right" indent="2"/>
      <protection locked="0" hidden="1"/>
    </xf>
    <xf numFmtId="0" fontId="0" fillId="11" borderId="0" xfId="0" applyFill="1"/>
    <xf numFmtId="0" fontId="0" fillId="12" borderId="0" xfId="0" applyFill="1"/>
    <xf numFmtId="0" fontId="5" fillId="12" borderId="0" xfId="0" applyFont="1" applyFill="1" applyProtection="1">
      <protection locked="0" hidden="1"/>
    </xf>
    <xf numFmtId="0" fontId="0" fillId="12" borderId="3" xfId="0" applyFill="1" applyBorder="1" applyAlignment="1" applyProtection="1">
      <alignment horizontal="right" vertical="center" indent="1"/>
      <protection locked="0" hidden="1"/>
    </xf>
    <xf numFmtId="0" fontId="0" fillId="12" borderId="0" xfId="0" applyFill="1" applyBorder="1" applyAlignment="1" applyProtection="1">
      <alignment horizontal="right" vertical="center" indent="1"/>
      <protection locked="0" hidden="1"/>
    </xf>
    <xf numFmtId="0" fontId="0" fillId="12" borderId="0" xfId="0" applyFill="1" applyBorder="1"/>
    <xf numFmtId="0" fontId="14" fillId="7" borderId="0" xfId="0" applyFont="1" applyFill="1" applyAlignment="1" applyProtection="1">
      <protection locked="0" hidden="1"/>
    </xf>
    <xf numFmtId="0" fontId="6" fillId="0" borderId="0" xfId="0" applyFont="1" applyProtection="1">
      <protection locked="0" hidden="1"/>
    </xf>
    <xf numFmtId="169" fontId="0" fillId="5" borderId="2" xfId="1" applyNumberFormat="1" applyFont="1" applyFill="1" applyBorder="1" applyAlignment="1" applyProtection="1">
      <alignment horizontal="right" vertical="center" indent="1"/>
      <protection locked="0" hidden="1"/>
    </xf>
    <xf numFmtId="166" fontId="0" fillId="7" borderId="3" xfId="1" applyNumberFormat="1" applyFont="1" applyFill="1" applyBorder="1" applyAlignment="1" applyProtection="1">
      <alignment horizontal="left" vertical="center" indent="1"/>
      <protection locked="0" hidden="1"/>
    </xf>
    <xf numFmtId="0" fontId="14" fillId="7" borderId="0" xfId="0" applyFont="1" applyFill="1" applyAlignment="1" applyProtection="1">
      <alignment horizontal="right"/>
      <protection locked="0" hidden="1"/>
    </xf>
    <xf numFmtId="0" fontId="13" fillId="10" borderId="0" xfId="0" applyFont="1" applyFill="1" applyAlignment="1">
      <alignment horizontal="centerContinuous"/>
    </xf>
    <xf numFmtId="2" fontId="0" fillId="0" borderId="0" xfId="0" applyNumberFormat="1" applyAlignment="1">
      <alignment horizontal="right"/>
    </xf>
    <xf numFmtId="168" fontId="0" fillId="0" borderId="0" xfId="0" applyNumberFormat="1" applyAlignment="1">
      <alignment horizontal="right"/>
    </xf>
    <xf numFmtId="0" fontId="15" fillId="0" borderId="0" xfId="0" applyFont="1"/>
    <xf numFmtId="0" fontId="15" fillId="0" borderId="0" xfId="0" applyFont="1" applyAlignment="1">
      <alignment horizontal="right" indent="2"/>
    </xf>
    <xf numFmtId="0" fontId="16" fillId="0" borderId="0" xfId="0" applyFont="1" applyAlignment="1">
      <alignment horizontal="right" indent="2"/>
    </xf>
    <xf numFmtId="0" fontId="17" fillId="0" borderId="0" xfId="0" applyFont="1"/>
    <xf numFmtId="0" fontId="18" fillId="0" borderId="0" xfId="0" applyFont="1"/>
    <xf numFmtId="166" fontId="9" fillId="0" borderId="0" xfId="0" applyNumberFormat="1" applyFont="1" applyAlignment="1">
      <alignment horizontal="right" indent="2"/>
    </xf>
    <xf numFmtId="166" fontId="9" fillId="0" borderId="0" xfId="0" applyNumberFormat="1" applyFont="1"/>
    <xf numFmtId="0" fontId="19" fillId="0" borderId="0" xfId="0" applyFont="1"/>
    <xf numFmtId="0" fontId="20" fillId="12" borderId="0" xfId="0" applyFont="1" applyFill="1" applyProtection="1">
      <protection locked="0" hidden="1"/>
    </xf>
    <xf numFmtId="0" fontId="20" fillId="12" borderId="3" xfId="0" applyFont="1" applyFill="1" applyBorder="1" applyAlignment="1" applyProtection="1">
      <alignment horizontal="right" vertical="center" indent="1"/>
      <protection locked="0" hidden="1"/>
    </xf>
    <xf numFmtId="0" fontId="20" fillId="12" borderId="0" xfId="0" applyFont="1" applyFill="1" applyAlignment="1" applyProtection="1">
      <alignment horizontal="right"/>
      <protection locked="0" hidden="1"/>
    </xf>
    <xf numFmtId="165" fontId="0" fillId="0" borderId="0" xfId="0" applyNumberFormat="1" applyAlignment="1">
      <alignment vertical="center"/>
    </xf>
    <xf numFmtId="0" fontId="21" fillId="0" borderId="0" xfId="0" applyFont="1" applyAlignment="1">
      <alignment horizontal="right" indent="2"/>
    </xf>
    <xf numFmtId="0" fontId="22" fillId="0" borderId="0" xfId="0" applyFont="1" applyAlignment="1"/>
    <xf numFmtId="0" fontId="22" fillId="0" borderId="0" xfId="0" applyFont="1"/>
    <xf numFmtId="0" fontId="8" fillId="13" borderId="0" xfId="2" applyFont="1" applyFill="1" applyProtection="1">
      <protection locked="0" hidden="1"/>
    </xf>
    <xf numFmtId="0" fontId="0" fillId="13" borderId="0" xfId="0" applyFill="1"/>
    <xf numFmtId="0" fontId="0" fillId="13" borderId="0" xfId="0" applyFill="1" applyAlignment="1">
      <alignment horizontal="right" indent="2"/>
    </xf>
    <xf numFmtId="169" fontId="0" fillId="13" borderId="2" xfId="1" applyNumberFormat="1" applyFont="1" applyFill="1" applyBorder="1" applyAlignment="1" applyProtection="1">
      <alignment horizontal="right" vertical="center" indent="1"/>
      <protection locked="0" hidden="1"/>
    </xf>
    <xf numFmtId="0" fontId="6" fillId="0" borderId="0" xfId="0" applyFont="1" applyAlignment="1" applyProtection="1">
      <alignment horizontal="right"/>
      <protection locked="0" hidden="1"/>
    </xf>
    <xf numFmtId="0" fontId="23" fillId="0" borderId="0" xfId="0" applyFont="1"/>
    <xf numFmtId="0" fontId="0" fillId="0" borderId="0" xfId="0" applyAlignment="1">
      <alignment wrapText="1"/>
    </xf>
    <xf numFmtId="0" fontId="24" fillId="0" borderId="0" xfId="0" applyFont="1"/>
  </cellXfs>
  <cellStyles count="4">
    <cellStyle name="Insatisfaisant" xfId="2" builtinId="27"/>
    <cellStyle name="Milliers" xfId="1" builtinId="3"/>
    <cellStyle name="Neutre" xfId="3" builtinId="28"/>
    <cellStyle name="Normal" xfId="0" builtinId="0"/>
  </cellStyles>
  <dxfs count="0"/>
  <tableStyles count="0" defaultTableStyle="TableStyleMedium2" defaultPivotStyle="PivotStyleLight16"/>
  <colors>
    <mruColors>
      <color rgb="FFFA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66750</xdr:colOff>
      <xdr:row>0</xdr:row>
      <xdr:rowOff>210896</xdr:rowOff>
    </xdr:from>
    <xdr:to>
      <xdr:col>1</xdr:col>
      <xdr:colOff>914399</xdr:colOff>
      <xdr:row>6</xdr:row>
      <xdr:rowOff>322580</xdr:rowOff>
    </xdr:to>
    <xdr:pic>
      <xdr:nvPicPr>
        <xdr:cNvPr id="2" name="Picture 8" descr="C:\MC\LOGO\CA33\Nouveau logo 2010\APCA_CA_Gironde_Q.t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750" y="210896"/>
          <a:ext cx="1673149" cy="1859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1"/>
  <sheetViews>
    <sheetView tabSelected="1" workbookViewId="0">
      <selection activeCell="H80" sqref="H80"/>
    </sheetView>
  </sheetViews>
  <sheetFormatPr baseColWidth="10" defaultRowHeight="14.4" x14ac:dyDescent="0.3"/>
  <cols>
    <col min="2" max="2" width="15.33203125" customWidth="1"/>
    <col min="3" max="3" width="50.44140625" bestFit="1" customWidth="1"/>
    <col min="4" max="4" width="10.44140625" customWidth="1"/>
    <col min="5" max="5" width="17.109375" style="9" customWidth="1"/>
    <col min="6" max="6" width="5.77734375" customWidth="1"/>
    <col min="7" max="7" width="27.44140625" customWidth="1"/>
    <col min="8" max="8" width="17.109375" style="9" customWidth="1"/>
    <col min="9" max="9" width="10.109375" customWidth="1"/>
    <col min="10" max="10" width="6.77734375" customWidth="1"/>
  </cols>
  <sheetData>
    <row r="1" spans="2:9" ht="61.2" x14ac:dyDescent="1.1000000000000001">
      <c r="C1" s="6" t="s">
        <v>16</v>
      </c>
      <c r="D1" s="6"/>
      <c r="E1" s="61"/>
      <c r="G1" s="62"/>
    </row>
    <row r="2" spans="2:9" x14ac:dyDescent="0.3">
      <c r="C2" s="22" t="s">
        <v>15</v>
      </c>
      <c r="D2" s="22"/>
      <c r="G2" s="63"/>
    </row>
    <row r="3" spans="2:9" x14ac:dyDescent="0.3">
      <c r="G3" s="63"/>
    </row>
    <row r="4" spans="2:9" x14ac:dyDescent="0.3">
      <c r="G4" s="63"/>
    </row>
    <row r="5" spans="2:9" x14ac:dyDescent="0.3">
      <c r="C5" s="71" t="s">
        <v>17</v>
      </c>
      <c r="D5" s="23"/>
      <c r="G5" s="63"/>
    </row>
    <row r="6" spans="2:9" x14ac:dyDescent="0.3">
      <c r="C6" s="69" t="s">
        <v>18</v>
      </c>
      <c r="D6" s="5"/>
      <c r="G6" s="63"/>
    </row>
    <row r="7" spans="2:9" ht="72" x14ac:dyDescent="0.3">
      <c r="C7" s="70" t="s">
        <v>79</v>
      </c>
      <c r="G7" s="63"/>
    </row>
    <row r="8" spans="2:9" ht="72" x14ac:dyDescent="0.3">
      <c r="C8" s="70" t="s">
        <v>81</v>
      </c>
    </row>
    <row r="9" spans="2:9" x14ac:dyDescent="0.3">
      <c r="C9" s="3" t="s">
        <v>80</v>
      </c>
    </row>
    <row r="10" spans="2:9" x14ac:dyDescent="0.3">
      <c r="C10" t="s">
        <v>67</v>
      </c>
    </row>
    <row r="11" spans="2:9" x14ac:dyDescent="0.3">
      <c r="C11" t="s">
        <v>68</v>
      </c>
    </row>
    <row r="12" spans="2:9" x14ac:dyDescent="0.3">
      <c r="C12" t="s">
        <v>69</v>
      </c>
    </row>
    <row r="13" spans="2:9" x14ac:dyDescent="0.3">
      <c r="C13" t="s">
        <v>70</v>
      </c>
    </row>
    <row r="15" spans="2:9" ht="18" x14ac:dyDescent="0.35">
      <c r="B15" s="64" t="s">
        <v>66</v>
      </c>
      <c r="C15" s="65"/>
      <c r="D15" s="65"/>
      <c r="E15" s="66"/>
      <c r="F15" s="65"/>
      <c r="G15" s="65"/>
      <c r="H15" s="66"/>
      <c r="I15" s="65"/>
    </row>
    <row r="16" spans="2:9" x14ac:dyDescent="0.3">
      <c r="C16" s="16" t="s">
        <v>19</v>
      </c>
      <c r="D16" s="16"/>
      <c r="E16" s="18"/>
      <c r="F16" s="1" t="s">
        <v>12</v>
      </c>
      <c r="H16" s="18"/>
      <c r="I16" s="1"/>
    </row>
    <row r="17" spans="2:9" x14ac:dyDescent="0.3">
      <c r="C17" s="16" t="s">
        <v>46</v>
      </c>
      <c r="D17" s="16"/>
      <c r="E17" s="43"/>
      <c r="F17" s="1" t="s">
        <v>47</v>
      </c>
      <c r="G17" s="65" t="s">
        <v>75</v>
      </c>
      <c r="H17" s="67"/>
      <c r="I17" s="1"/>
    </row>
    <row r="18" spans="2:9" x14ac:dyDescent="0.3">
      <c r="C18" s="16" t="s">
        <v>24</v>
      </c>
      <c r="D18" s="16"/>
      <c r="E18" s="18"/>
      <c r="F18" s="1" t="s">
        <v>2</v>
      </c>
      <c r="H18" s="18"/>
      <c r="I18" s="1" t="s">
        <v>2</v>
      </c>
    </row>
    <row r="19" spans="2:9" x14ac:dyDescent="0.3">
      <c r="C19" s="17" t="s">
        <v>37</v>
      </c>
      <c r="D19" s="17"/>
      <c r="E19" s="19"/>
      <c r="F19" s="1"/>
      <c r="H19" s="19"/>
      <c r="I19" s="1"/>
    </row>
    <row r="20" spans="2:9" ht="18" x14ac:dyDescent="0.35">
      <c r="B20" s="28" t="s">
        <v>33</v>
      </c>
      <c r="C20" s="29"/>
      <c r="D20" s="29"/>
      <c r="E20" s="24"/>
      <c r="G20" s="28" t="s">
        <v>34</v>
      </c>
      <c r="H20" s="30"/>
      <c r="I20" s="29"/>
    </row>
    <row r="21" spans="2:9" ht="18" x14ac:dyDescent="0.35">
      <c r="B21" s="33" t="s">
        <v>48</v>
      </c>
      <c r="C21" s="33"/>
      <c r="D21" s="33"/>
      <c r="E21" s="34"/>
      <c r="F21" s="35"/>
      <c r="G21" s="35"/>
      <c r="H21" s="34"/>
      <c r="I21" s="35"/>
    </row>
    <row r="22" spans="2:9" x14ac:dyDescent="0.3">
      <c r="C22" s="37" t="s">
        <v>23</v>
      </c>
      <c r="D22" s="37"/>
      <c r="E22" s="38"/>
      <c r="F22" s="36" t="s">
        <v>7</v>
      </c>
      <c r="G22" s="36"/>
      <c r="H22" s="39"/>
      <c r="I22" s="40"/>
    </row>
    <row r="23" spans="2:9" x14ac:dyDescent="0.3">
      <c r="C23" s="37" t="s">
        <v>11</v>
      </c>
      <c r="D23" s="37"/>
      <c r="E23" s="38"/>
      <c r="F23" s="36"/>
      <c r="G23" s="36"/>
      <c r="H23" s="39"/>
      <c r="I23" s="40"/>
    </row>
    <row r="24" spans="2:9" x14ac:dyDescent="0.3">
      <c r="C24" s="37" t="s">
        <v>25</v>
      </c>
      <c r="D24" s="37"/>
      <c r="E24" s="38">
        <f>IF(E22=0,0,IF(E23=0,0,INT((((10/E17)*1.1*E16)/E23)/E22)+1))</f>
        <v>0</v>
      </c>
      <c r="F24" s="36" t="s">
        <v>4</v>
      </c>
      <c r="G24" s="36"/>
      <c r="H24" s="39"/>
      <c r="I24" s="40"/>
    </row>
    <row r="25" spans="2:9" x14ac:dyDescent="0.3">
      <c r="C25" s="37"/>
      <c r="D25" s="37"/>
      <c r="E25" s="39"/>
      <c r="F25" s="36"/>
      <c r="G25" s="36"/>
      <c r="H25" s="39"/>
      <c r="I25" s="36"/>
    </row>
    <row r="26" spans="2:9" ht="18" x14ac:dyDescent="0.35">
      <c r="B26" s="27" t="s">
        <v>20</v>
      </c>
      <c r="C26" s="27"/>
      <c r="D26" s="27"/>
      <c r="E26" s="24"/>
      <c r="G26" s="27"/>
      <c r="H26" s="24"/>
    </row>
    <row r="27" spans="2:9" x14ac:dyDescent="0.3">
      <c r="C27" s="25" t="s">
        <v>27</v>
      </c>
      <c r="D27" s="41"/>
      <c r="E27" s="26"/>
      <c r="F27" s="1"/>
      <c r="G27" s="45"/>
      <c r="H27" s="26"/>
      <c r="I27" s="1"/>
    </row>
    <row r="28" spans="2:9" x14ac:dyDescent="0.3">
      <c r="C28" s="16" t="s">
        <v>22</v>
      </c>
      <c r="D28" s="42"/>
      <c r="E28" s="20"/>
      <c r="F28" t="s">
        <v>3</v>
      </c>
      <c r="G28" s="42"/>
      <c r="H28" s="20"/>
      <c r="I28" t="s">
        <v>3</v>
      </c>
    </row>
    <row r="29" spans="2:9" x14ac:dyDescent="0.3">
      <c r="C29" s="16" t="s">
        <v>23</v>
      </c>
      <c r="D29" s="42"/>
      <c r="E29" s="20"/>
      <c r="F29" t="s">
        <v>7</v>
      </c>
      <c r="G29" s="42"/>
      <c r="H29" s="20"/>
      <c r="I29" t="s">
        <v>7</v>
      </c>
    </row>
    <row r="30" spans="2:9" x14ac:dyDescent="0.3">
      <c r="C30" s="16" t="s">
        <v>38</v>
      </c>
      <c r="D30" s="42"/>
      <c r="E30" s="19"/>
      <c r="F30" t="s">
        <v>2</v>
      </c>
      <c r="G30" s="42"/>
      <c r="H30" s="19"/>
      <c r="I30" t="s">
        <v>2</v>
      </c>
    </row>
    <row r="31" spans="2:9" x14ac:dyDescent="0.3">
      <c r="C31" s="16" t="s">
        <v>11</v>
      </c>
      <c r="D31" s="57" t="s">
        <v>45</v>
      </c>
      <c r="E31" s="20"/>
      <c r="G31" s="59" t="s">
        <v>45</v>
      </c>
      <c r="H31" s="20"/>
    </row>
    <row r="32" spans="2:9" x14ac:dyDescent="0.3">
      <c r="C32" s="16" t="s">
        <v>25</v>
      </c>
      <c r="D32" s="58">
        <f>IF(E29=0,0,IF(E31=0,0,INT((((10/$E$17)*1.1*$E$16)/E31)/E29)+1))</f>
        <v>0</v>
      </c>
      <c r="E32" s="20"/>
      <c r="F32" t="s">
        <v>4</v>
      </c>
      <c r="G32" s="58">
        <f>IF(H29=0,0,IF(H31=0,0,INT((((10/$E$17)*1.1*$E$16)/H31)/H29)+1))</f>
        <v>0</v>
      </c>
      <c r="H32" s="20"/>
      <c r="I32" t="s">
        <v>4</v>
      </c>
    </row>
    <row r="33" spans="3:9" x14ac:dyDescent="0.3">
      <c r="C33" s="16" t="s">
        <v>26</v>
      </c>
      <c r="D33" s="42"/>
      <c r="E33" s="20"/>
      <c r="G33" s="42"/>
      <c r="H33" s="20"/>
    </row>
    <row r="34" spans="3:9" x14ac:dyDescent="0.3">
      <c r="C34" s="25" t="s">
        <v>28</v>
      </c>
      <c r="D34" s="41"/>
      <c r="E34" s="26"/>
      <c r="F34" s="1"/>
      <c r="G34" s="45"/>
      <c r="H34" s="26"/>
      <c r="I34" s="1"/>
    </row>
    <row r="35" spans="3:9" x14ac:dyDescent="0.3">
      <c r="C35" s="16" t="s">
        <v>22</v>
      </c>
      <c r="D35" s="42"/>
      <c r="E35" s="20"/>
      <c r="F35" t="s">
        <v>3</v>
      </c>
      <c r="G35" s="42"/>
      <c r="H35" s="20"/>
      <c r="I35" t="s">
        <v>3</v>
      </c>
    </row>
    <row r="36" spans="3:9" x14ac:dyDescent="0.3">
      <c r="C36" s="16" t="s">
        <v>23</v>
      </c>
      <c r="D36" s="42"/>
      <c r="E36" s="20"/>
      <c r="F36" t="s">
        <v>7</v>
      </c>
      <c r="G36" s="42"/>
      <c r="H36" s="20"/>
      <c r="I36" t="s">
        <v>7</v>
      </c>
    </row>
    <row r="37" spans="3:9" x14ac:dyDescent="0.3">
      <c r="C37" s="16" t="s">
        <v>38</v>
      </c>
      <c r="D37" s="42"/>
      <c r="E37" s="19"/>
      <c r="F37" t="s">
        <v>2</v>
      </c>
      <c r="G37" s="42"/>
      <c r="H37" s="19"/>
      <c r="I37" t="s">
        <v>2</v>
      </c>
    </row>
    <row r="38" spans="3:9" x14ac:dyDescent="0.3">
      <c r="C38" s="16" t="s">
        <v>11</v>
      </c>
      <c r="D38" s="57" t="s">
        <v>45</v>
      </c>
      <c r="E38" s="20"/>
      <c r="G38" s="59" t="s">
        <v>45</v>
      </c>
      <c r="H38" s="20"/>
    </row>
    <row r="39" spans="3:9" x14ac:dyDescent="0.3">
      <c r="C39" s="16" t="s">
        <v>25</v>
      </c>
      <c r="D39" s="58">
        <f>IF(E36=0,0,IF(E38=0,0,INT((((10/$E$17)*1.1*$E$16)/E38)/E36)+1))</f>
        <v>0</v>
      </c>
      <c r="E39" s="20"/>
      <c r="F39" t="s">
        <v>4</v>
      </c>
      <c r="G39" s="58">
        <f>IF(H36=0,0,IF(H38=0,0,INT((((10/$E$17)*1.1*$E$16)/H38)/H36)+1))</f>
        <v>0</v>
      </c>
      <c r="H39" s="20"/>
      <c r="I39" t="s">
        <v>4</v>
      </c>
    </row>
    <row r="40" spans="3:9" x14ac:dyDescent="0.3">
      <c r="C40" s="16" t="s">
        <v>26</v>
      </c>
      <c r="D40" s="42"/>
      <c r="E40" s="20"/>
      <c r="G40" s="42"/>
      <c r="H40" s="20"/>
    </row>
    <row r="41" spans="3:9" x14ac:dyDescent="0.3">
      <c r="C41" s="25" t="s">
        <v>29</v>
      </c>
      <c r="D41" s="41"/>
      <c r="E41" s="26"/>
      <c r="F41" s="1"/>
      <c r="G41" s="45"/>
      <c r="H41" s="26"/>
      <c r="I41" s="1"/>
    </row>
    <row r="42" spans="3:9" x14ac:dyDescent="0.3">
      <c r="C42" s="16" t="s">
        <v>22</v>
      </c>
      <c r="D42" s="42"/>
      <c r="E42" s="20"/>
      <c r="F42" t="s">
        <v>3</v>
      </c>
      <c r="G42" s="42"/>
      <c r="H42" s="20"/>
      <c r="I42" t="s">
        <v>3</v>
      </c>
    </row>
    <row r="43" spans="3:9" x14ac:dyDescent="0.3">
      <c r="C43" s="16" t="s">
        <v>23</v>
      </c>
      <c r="D43" s="42"/>
      <c r="E43" s="20"/>
      <c r="F43" t="s">
        <v>7</v>
      </c>
      <c r="G43" s="42"/>
      <c r="H43" s="20"/>
      <c r="I43" t="s">
        <v>7</v>
      </c>
    </row>
    <row r="44" spans="3:9" x14ac:dyDescent="0.3">
      <c r="C44" s="16" t="s">
        <v>38</v>
      </c>
      <c r="D44" s="42"/>
      <c r="E44" s="19"/>
      <c r="F44" t="s">
        <v>2</v>
      </c>
      <c r="G44" s="42"/>
      <c r="H44" s="19"/>
      <c r="I44" t="s">
        <v>2</v>
      </c>
    </row>
    <row r="45" spans="3:9" x14ac:dyDescent="0.3">
      <c r="C45" s="16" t="s">
        <v>11</v>
      </c>
      <c r="D45" s="57" t="s">
        <v>45</v>
      </c>
      <c r="E45" s="20"/>
      <c r="G45" s="59" t="s">
        <v>45</v>
      </c>
      <c r="H45" s="20"/>
    </row>
    <row r="46" spans="3:9" x14ac:dyDescent="0.3">
      <c r="C46" s="16" t="s">
        <v>25</v>
      </c>
      <c r="D46" s="58">
        <f>IF(E43=0,0,IF(E45=0,0,INT((((10/$E$17)*1.1*$E$16)/E45)/E43)+1))</f>
        <v>0</v>
      </c>
      <c r="E46" s="20"/>
      <c r="F46" t="s">
        <v>4</v>
      </c>
      <c r="G46" s="58">
        <f>IF(H43=0,0,IF(H45=0,0,INT((((10/$E$17)*1.1*$E$16)/H45)/H43)+1))</f>
        <v>0</v>
      </c>
      <c r="H46" s="20"/>
      <c r="I46" t="s">
        <v>4</v>
      </c>
    </row>
    <row r="47" spans="3:9" x14ac:dyDescent="0.3">
      <c r="C47" s="16" t="s">
        <v>26</v>
      </c>
      <c r="D47" s="42"/>
      <c r="E47" s="20"/>
      <c r="G47" s="42"/>
      <c r="H47" s="20"/>
    </row>
    <row r="48" spans="3:9" x14ac:dyDescent="0.3">
      <c r="C48" s="25" t="s">
        <v>30</v>
      </c>
      <c r="D48" s="41"/>
      <c r="E48" s="26"/>
      <c r="F48" s="1"/>
      <c r="G48" s="45"/>
      <c r="H48" s="26"/>
      <c r="I48" s="1"/>
    </row>
    <row r="49" spans="3:9" x14ac:dyDescent="0.3">
      <c r="C49" s="16" t="s">
        <v>22</v>
      </c>
      <c r="D49" s="42"/>
      <c r="E49" s="20"/>
      <c r="F49" t="s">
        <v>3</v>
      </c>
      <c r="G49" s="42"/>
      <c r="H49" s="20"/>
      <c r="I49" t="s">
        <v>3</v>
      </c>
    </row>
    <row r="50" spans="3:9" x14ac:dyDescent="0.3">
      <c r="C50" s="16" t="s">
        <v>23</v>
      </c>
      <c r="D50" s="42"/>
      <c r="E50" s="20"/>
      <c r="F50" t="s">
        <v>7</v>
      </c>
      <c r="G50" s="42"/>
      <c r="H50" s="20"/>
      <c r="I50" t="s">
        <v>7</v>
      </c>
    </row>
    <row r="51" spans="3:9" x14ac:dyDescent="0.3">
      <c r="C51" s="16" t="s">
        <v>38</v>
      </c>
      <c r="D51" s="42"/>
      <c r="E51" s="19"/>
      <c r="F51" t="s">
        <v>2</v>
      </c>
      <c r="G51" s="42"/>
      <c r="H51" s="19"/>
      <c r="I51" t="s">
        <v>2</v>
      </c>
    </row>
    <row r="52" spans="3:9" x14ac:dyDescent="0.3">
      <c r="C52" s="16" t="s">
        <v>11</v>
      </c>
      <c r="D52" s="57" t="s">
        <v>45</v>
      </c>
      <c r="E52" s="20"/>
      <c r="G52" s="59" t="s">
        <v>45</v>
      </c>
      <c r="H52" s="20"/>
    </row>
    <row r="53" spans="3:9" x14ac:dyDescent="0.3">
      <c r="C53" s="16" t="s">
        <v>25</v>
      </c>
      <c r="D53" s="58">
        <f>IF(E50=0,0,IF(E52=0,0,INT((((10/$E$17)*1.1*$E$16)/E52)/E50)+1))</f>
        <v>0</v>
      </c>
      <c r="E53" s="20"/>
      <c r="F53" t="s">
        <v>4</v>
      </c>
      <c r="G53" s="58">
        <f>IF(H50=0,0,IF(H52=0,0,INT((((10/$E$17)*1.1*$E$16)/H52)/H50)+1))</f>
        <v>0</v>
      </c>
      <c r="H53" s="20"/>
      <c r="I53" t="s">
        <v>4</v>
      </c>
    </row>
    <row r="54" spans="3:9" x14ac:dyDescent="0.3">
      <c r="C54" s="16" t="s">
        <v>26</v>
      </c>
      <c r="D54" s="42"/>
      <c r="E54" s="20"/>
      <c r="G54" s="42"/>
      <c r="H54" s="20"/>
    </row>
    <row r="55" spans="3:9" x14ac:dyDescent="0.3">
      <c r="C55" s="25" t="s">
        <v>56</v>
      </c>
      <c r="D55" s="41"/>
      <c r="E55" s="26"/>
      <c r="F55" s="1"/>
      <c r="G55" s="45"/>
      <c r="H55" s="26"/>
      <c r="I55" s="1"/>
    </row>
    <row r="56" spans="3:9" x14ac:dyDescent="0.3">
      <c r="C56" s="16" t="s">
        <v>22</v>
      </c>
      <c r="D56" s="42"/>
      <c r="E56" s="20"/>
      <c r="F56" t="s">
        <v>3</v>
      </c>
      <c r="G56" s="42"/>
      <c r="H56" s="20"/>
      <c r="I56" t="s">
        <v>3</v>
      </c>
    </row>
    <row r="57" spans="3:9" x14ac:dyDescent="0.3">
      <c r="C57" s="16" t="s">
        <v>23</v>
      </c>
      <c r="D57" s="42"/>
      <c r="E57" s="20"/>
      <c r="F57" t="s">
        <v>7</v>
      </c>
      <c r="G57" s="42"/>
      <c r="H57" s="20"/>
      <c r="I57" t="s">
        <v>7</v>
      </c>
    </row>
    <row r="58" spans="3:9" x14ac:dyDescent="0.3">
      <c r="C58" s="16" t="s">
        <v>38</v>
      </c>
      <c r="D58" s="42"/>
      <c r="E58" s="19"/>
      <c r="F58" t="s">
        <v>2</v>
      </c>
      <c r="G58" s="42"/>
      <c r="H58" s="19"/>
      <c r="I58" t="s">
        <v>2</v>
      </c>
    </row>
    <row r="59" spans="3:9" x14ac:dyDescent="0.3">
      <c r="C59" s="16" t="s">
        <v>11</v>
      </c>
      <c r="D59" s="57" t="s">
        <v>45</v>
      </c>
      <c r="E59" s="20"/>
      <c r="G59" s="59" t="s">
        <v>45</v>
      </c>
      <c r="H59" s="20"/>
    </row>
    <row r="60" spans="3:9" x14ac:dyDescent="0.3">
      <c r="C60" s="16" t="s">
        <v>25</v>
      </c>
      <c r="D60" s="58">
        <f>IF(E57=0,0,IF(E59=0,0,INT((((10/$E$17)*1.1*$E$16)/E59)/E57)+1))</f>
        <v>0</v>
      </c>
      <c r="E60" s="20"/>
      <c r="F60" t="s">
        <v>4</v>
      </c>
      <c r="G60" s="58">
        <f>IF(H57=0,0,IF(H59=0,0,INT((((10/$E$17)*1.1*$E$16)/H59)/H57)+1))</f>
        <v>0</v>
      </c>
      <c r="H60" s="20"/>
      <c r="I60" t="s">
        <v>4</v>
      </c>
    </row>
    <row r="61" spans="3:9" x14ac:dyDescent="0.3">
      <c r="C61" s="16" t="s">
        <v>26</v>
      </c>
      <c r="D61" s="42"/>
      <c r="E61" s="20"/>
      <c r="G61" s="42"/>
      <c r="H61" s="20"/>
    </row>
    <row r="62" spans="3:9" x14ac:dyDescent="0.3">
      <c r="C62" s="25" t="s">
        <v>57</v>
      </c>
      <c r="D62" s="41"/>
      <c r="E62" s="26"/>
      <c r="F62" s="1"/>
      <c r="G62" s="45"/>
      <c r="H62" s="26"/>
      <c r="I62" s="1"/>
    </row>
    <row r="63" spans="3:9" x14ac:dyDescent="0.3">
      <c r="C63" s="16" t="s">
        <v>22</v>
      </c>
      <c r="D63" s="42"/>
      <c r="E63" s="20"/>
      <c r="F63" t="s">
        <v>3</v>
      </c>
      <c r="G63" s="42"/>
      <c r="H63" s="20"/>
      <c r="I63" t="s">
        <v>3</v>
      </c>
    </row>
    <row r="64" spans="3:9" x14ac:dyDescent="0.3">
      <c r="C64" s="16" t="s">
        <v>23</v>
      </c>
      <c r="D64" s="42"/>
      <c r="E64" s="20"/>
      <c r="F64" t="s">
        <v>7</v>
      </c>
      <c r="G64" s="42"/>
      <c r="H64" s="20"/>
      <c r="I64" t="s">
        <v>7</v>
      </c>
    </row>
    <row r="65" spans="2:9" x14ac:dyDescent="0.3">
      <c r="C65" s="16" t="s">
        <v>38</v>
      </c>
      <c r="D65" s="42"/>
      <c r="E65" s="19"/>
      <c r="F65" t="s">
        <v>2</v>
      </c>
      <c r="G65" s="42"/>
      <c r="H65" s="19"/>
      <c r="I65" t="s">
        <v>2</v>
      </c>
    </row>
    <row r="66" spans="2:9" x14ac:dyDescent="0.3">
      <c r="C66" s="16" t="s">
        <v>11</v>
      </c>
      <c r="D66" s="57" t="s">
        <v>45</v>
      </c>
      <c r="E66" s="20"/>
      <c r="G66" s="59" t="s">
        <v>45</v>
      </c>
      <c r="H66" s="20"/>
    </row>
    <row r="67" spans="2:9" x14ac:dyDescent="0.3">
      <c r="C67" s="16" t="s">
        <v>25</v>
      </c>
      <c r="D67" s="58">
        <f>IF(E64=0,0,IF(E66=0,0,INT((((10/$E$17)*1.1*$E$16)/E66)/E64)+1))</f>
        <v>0</v>
      </c>
      <c r="E67" s="20"/>
      <c r="F67" t="s">
        <v>4</v>
      </c>
      <c r="G67" s="58">
        <f>IF(H64=0,0,IF(H66=0,0,INT((((10/$E$17)*1.1*$E$16)/H66)/H64)+1))</f>
        <v>0</v>
      </c>
      <c r="H67" s="20"/>
      <c r="I67" t="s">
        <v>4</v>
      </c>
    </row>
    <row r="68" spans="2:9" x14ac:dyDescent="0.3">
      <c r="C68" s="16" t="s">
        <v>26</v>
      </c>
      <c r="D68" s="42"/>
      <c r="E68" s="20"/>
      <c r="G68" s="42"/>
      <c r="H68" s="20"/>
    </row>
    <row r="69" spans="2:9" ht="18" x14ac:dyDescent="0.35">
      <c r="B69" s="27" t="s">
        <v>21</v>
      </c>
      <c r="C69" s="27"/>
      <c r="D69" s="27"/>
      <c r="E69" s="24"/>
      <c r="G69" s="27"/>
      <c r="H69" s="24"/>
    </row>
    <row r="70" spans="2:9" x14ac:dyDescent="0.3">
      <c r="C70" s="25" t="s">
        <v>58</v>
      </c>
      <c r="D70" s="41"/>
      <c r="E70" s="26"/>
      <c r="F70" s="1"/>
      <c r="G70" s="45"/>
      <c r="H70" s="26"/>
      <c r="I70" s="1"/>
    </row>
    <row r="71" spans="2:9" x14ac:dyDescent="0.3">
      <c r="C71" s="16" t="s">
        <v>22</v>
      </c>
      <c r="D71" s="42"/>
      <c r="E71" s="20"/>
      <c r="F71" t="s">
        <v>3</v>
      </c>
      <c r="G71" s="42"/>
      <c r="H71" s="20"/>
      <c r="I71" t="s">
        <v>3</v>
      </c>
    </row>
    <row r="72" spans="2:9" x14ac:dyDescent="0.3">
      <c r="C72" s="16" t="s">
        <v>23</v>
      </c>
      <c r="D72" s="42"/>
      <c r="E72" s="20"/>
      <c r="F72" t="s">
        <v>7</v>
      </c>
      <c r="G72" s="42"/>
      <c r="H72" s="20"/>
      <c r="I72" t="s">
        <v>7</v>
      </c>
    </row>
    <row r="73" spans="2:9" x14ac:dyDescent="0.3">
      <c r="C73" s="16" t="s">
        <v>38</v>
      </c>
      <c r="D73" s="42"/>
      <c r="E73" s="19"/>
      <c r="F73" t="s">
        <v>2</v>
      </c>
      <c r="G73" s="42" t="s">
        <v>71</v>
      </c>
      <c r="H73" s="19"/>
      <c r="I73" t="s">
        <v>2</v>
      </c>
    </row>
    <row r="74" spans="2:9" x14ac:dyDescent="0.3">
      <c r="C74" s="16" t="s">
        <v>11</v>
      </c>
      <c r="D74" s="57" t="s">
        <v>45</v>
      </c>
      <c r="E74" s="20"/>
      <c r="G74" s="59" t="s">
        <v>45</v>
      </c>
      <c r="H74" s="20"/>
    </row>
    <row r="75" spans="2:9" x14ac:dyDescent="0.3">
      <c r="C75" s="16" t="s">
        <v>25</v>
      </c>
      <c r="D75" s="58">
        <f>IF(E72=0,0,IF(E74=0,0,INT((((10/$E$17)*1.1*$E$16)/E74)/E72)+1))</f>
        <v>0</v>
      </c>
      <c r="E75" s="20"/>
      <c r="F75" t="s">
        <v>4</v>
      </c>
      <c r="G75" s="58">
        <f>IF(H72=0,0,IF(H74=0,0,INT((((10/$E$17)*1.1*$E$16)/H74)/H72)+1))</f>
        <v>0</v>
      </c>
      <c r="H75" s="20"/>
      <c r="I75" t="s">
        <v>4</v>
      </c>
    </row>
    <row r="76" spans="2:9" x14ac:dyDescent="0.3">
      <c r="C76" s="16" t="s">
        <v>26</v>
      </c>
      <c r="D76" s="42"/>
      <c r="E76" s="20"/>
      <c r="G76" s="42"/>
      <c r="H76" s="20"/>
    </row>
    <row r="77" spans="2:9" x14ac:dyDescent="0.3">
      <c r="C77" s="16" t="s">
        <v>13</v>
      </c>
      <c r="D77" s="16"/>
      <c r="E77" s="20"/>
      <c r="F77" t="s">
        <v>2</v>
      </c>
      <c r="G77" s="16"/>
      <c r="H77" s="20"/>
      <c r="I77" t="s">
        <v>2</v>
      </c>
    </row>
    <row r="78" spans="2:9" x14ac:dyDescent="0.3">
      <c r="C78" s="16" t="s">
        <v>1</v>
      </c>
      <c r="D78" s="16"/>
      <c r="E78" s="19">
        <f>E77*E16</f>
        <v>0</v>
      </c>
      <c r="F78" t="s">
        <v>2</v>
      </c>
      <c r="G78" s="16"/>
      <c r="H78" s="19">
        <f>H77*E16</f>
        <v>0</v>
      </c>
      <c r="I78" t="s">
        <v>2</v>
      </c>
    </row>
    <row r="79" spans="2:9" x14ac:dyDescent="0.3">
      <c r="C79" s="16" t="s">
        <v>0</v>
      </c>
      <c r="D79" s="16"/>
      <c r="E79" s="21"/>
      <c r="G79" s="16"/>
      <c r="H79" s="21"/>
    </row>
    <row r="80" spans="2:9" x14ac:dyDescent="0.3">
      <c r="C80" s="25" t="s">
        <v>59</v>
      </c>
      <c r="D80" s="41"/>
      <c r="E80" s="26"/>
      <c r="F80" s="1"/>
      <c r="G80" s="45"/>
      <c r="H80" s="26"/>
      <c r="I80" s="1"/>
    </row>
    <row r="81" spans="3:9" x14ac:dyDescent="0.3">
      <c r="C81" s="16" t="s">
        <v>22</v>
      </c>
      <c r="D81" s="42"/>
      <c r="E81" s="20"/>
      <c r="F81" t="s">
        <v>3</v>
      </c>
      <c r="G81" s="42"/>
      <c r="H81" s="20"/>
      <c r="I81" t="s">
        <v>3</v>
      </c>
    </row>
    <row r="82" spans="3:9" x14ac:dyDescent="0.3">
      <c r="C82" s="16" t="s">
        <v>23</v>
      </c>
      <c r="D82" s="42"/>
      <c r="E82" s="20"/>
      <c r="F82" t="s">
        <v>7</v>
      </c>
      <c r="G82" s="42"/>
      <c r="H82" s="20"/>
      <c r="I82" t="s">
        <v>7</v>
      </c>
    </row>
    <row r="83" spans="3:9" x14ac:dyDescent="0.3">
      <c r="C83" s="16" t="s">
        <v>38</v>
      </c>
      <c r="D83" s="42"/>
      <c r="E83" s="19"/>
      <c r="F83" t="s">
        <v>2</v>
      </c>
      <c r="G83" s="68" t="s">
        <v>72</v>
      </c>
      <c r="H83" s="19"/>
      <c r="I83" t="s">
        <v>2</v>
      </c>
    </row>
    <row r="84" spans="3:9" x14ac:dyDescent="0.3">
      <c r="C84" s="16" t="s">
        <v>11</v>
      </c>
      <c r="D84" s="57" t="s">
        <v>45</v>
      </c>
      <c r="E84" s="20"/>
      <c r="G84" s="59" t="s">
        <v>45</v>
      </c>
      <c r="H84" s="20"/>
    </row>
    <row r="85" spans="3:9" x14ac:dyDescent="0.3">
      <c r="C85" s="16" t="s">
        <v>25</v>
      </c>
      <c r="D85" s="58">
        <f>IF(E82=0,0,IF(E84=0,0,INT((((10/$E$17)*1.1*$E$16)/E84)/E82)+1))</f>
        <v>0</v>
      </c>
      <c r="E85" s="20"/>
      <c r="F85" t="s">
        <v>4</v>
      </c>
      <c r="G85" s="58">
        <f>IF(H82=0,0,IF(H84=0,0,INT((((10/$E$17)*1.1*$E$16)/H84)/H82)+1))</f>
        <v>0</v>
      </c>
      <c r="H85" s="20"/>
      <c r="I85" t="s">
        <v>4</v>
      </c>
    </row>
    <row r="86" spans="3:9" x14ac:dyDescent="0.3">
      <c r="C86" s="16" t="s">
        <v>26</v>
      </c>
      <c r="D86" s="42"/>
      <c r="E86" s="20"/>
      <c r="G86" s="42"/>
      <c r="H86" s="20"/>
    </row>
    <row r="87" spans="3:9" x14ac:dyDescent="0.3">
      <c r="C87" s="16" t="s">
        <v>13</v>
      </c>
      <c r="D87" s="16"/>
      <c r="E87" s="20"/>
      <c r="F87" t="s">
        <v>2</v>
      </c>
      <c r="G87" s="16"/>
      <c r="H87" s="20"/>
      <c r="I87" t="s">
        <v>2</v>
      </c>
    </row>
    <row r="88" spans="3:9" x14ac:dyDescent="0.3">
      <c r="C88" s="16" t="s">
        <v>1</v>
      </c>
      <c r="D88" s="16"/>
      <c r="E88" s="19">
        <f>E87*E16</f>
        <v>0</v>
      </c>
      <c r="F88" t="s">
        <v>2</v>
      </c>
      <c r="G88" s="16"/>
      <c r="H88" s="19">
        <f>H87*E16</f>
        <v>0</v>
      </c>
      <c r="I88" t="s">
        <v>2</v>
      </c>
    </row>
    <row r="89" spans="3:9" x14ac:dyDescent="0.3">
      <c r="C89" s="16" t="s">
        <v>0</v>
      </c>
      <c r="D89" s="16"/>
      <c r="E89" s="21"/>
      <c r="G89" s="16"/>
      <c r="H89" s="21"/>
    </row>
    <row r="90" spans="3:9" x14ac:dyDescent="0.3">
      <c r="C90" s="25" t="s">
        <v>60</v>
      </c>
      <c r="D90" s="41"/>
      <c r="E90" s="26"/>
      <c r="F90" s="1"/>
      <c r="G90" s="45"/>
      <c r="H90" s="26"/>
      <c r="I90" s="1"/>
    </row>
    <row r="91" spans="3:9" x14ac:dyDescent="0.3">
      <c r="C91" s="16" t="s">
        <v>22</v>
      </c>
      <c r="D91" s="42"/>
      <c r="E91" s="20"/>
      <c r="F91" t="s">
        <v>3</v>
      </c>
      <c r="G91" s="42"/>
      <c r="H91" s="20"/>
      <c r="I91" t="s">
        <v>3</v>
      </c>
    </row>
    <row r="92" spans="3:9" x14ac:dyDescent="0.3">
      <c r="C92" s="16" t="s">
        <v>23</v>
      </c>
      <c r="D92" s="42"/>
      <c r="E92" s="20"/>
      <c r="F92" t="s">
        <v>7</v>
      </c>
      <c r="G92" s="42"/>
      <c r="H92" s="20"/>
      <c r="I92" t="s">
        <v>7</v>
      </c>
    </row>
    <row r="93" spans="3:9" x14ac:dyDescent="0.3">
      <c r="C93" s="16" t="s">
        <v>38</v>
      </c>
      <c r="D93" s="42"/>
      <c r="E93" s="19"/>
      <c r="F93" t="s">
        <v>2</v>
      </c>
      <c r="G93" s="42"/>
      <c r="H93" s="19"/>
      <c r="I93" t="s">
        <v>2</v>
      </c>
    </row>
    <row r="94" spans="3:9" x14ac:dyDescent="0.3">
      <c r="C94" s="16" t="s">
        <v>11</v>
      </c>
      <c r="D94" s="57" t="s">
        <v>45</v>
      </c>
      <c r="E94" s="20"/>
      <c r="G94" s="59" t="s">
        <v>45</v>
      </c>
      <c r="H94" s="20"/>
    </row>
    <row r="95" spans="3:9" x14ac:dyDescent="0.3">
      <c r="C95" s="16" t="s">
        <v>25</v>
      </c>
      <c r="D95" s="58">
        <f>IF(E92=0,0,IF(E94=0,0,INT((((10/$E$17)*1.1*$E$16)/E94)/E92)+1))</f>
        <v>0</v>
      </c>
      <c r="E95" s="20"/>
      <c r="F95" t="s">
        <v>4</v>
      </c>
      <c r="G95" s="58">
        <f>IF(H92=0,0,IF(H94=0,0,INT((((10/$E$17)*1.1*$E$16)/H94)/H92)+1))</f>
        <v>0</v>
      </c>
      <c r="H95" s="20"/>
      <c r="I95" t="s">
        <v>4</v>
      </c>
    </row>
    <row r="96" spans="3:9" x14ac:dyDescent="0.3">
      <c r="C96" s="16" t="s">
        <v>26</v>
      </c>
      <c r="D96" s="42"/>
      <c r="E96" s="20"/>
      <c r="G96" s="42"/>
      <c r="H96" s="20"/>
    </row>
    <row r="97" spans="3:9" x14ac:dyDescent="0.3">
      <c r="C97" s="16" t="s">
        <v>13</v>
      </c>
      <c r="D97" s="16"/>
      <c r="E97" s="20"/>
      <c r="F97" t="s">
        <v>2</v>
      </c>
      <c r="G97" s="16"/>
      <c r="H97" s="20"/>
      <c r="I97" t="s">
        <v>2</v>
      </c>
    </row>
    <row r="98" spans="3:9" x14ac:dyDescent="0.3">
      <c r="C98" s="16" t="s">
        <v>1</v>
      </c>
      <c r="D98" s="16"/>
      <c r="E98" s="19">
        <f>E97*E16</f>
        <v>0</v>
      </c>
      <c r="F98" t="s">
        <v>2</v>
      </c>
      <c r="G98" s="16"/>
      <c r="H98" s="19">
        <f>H97*E16</f>
        <v>0</v>
      </c>
      <c r="I98" t="s">
        <v>2</v>
      </c>
    </row>
    <row r="99" spans="3:9" x14ac:dyDescent="0.3">
      <c r="C99" s="16" t="s">
        <v>0</v>
      </c>
      <c r="D99" s="16"/>
      <c r="E99" s="21"/>
      <c r="G99" s="16"/>
      <c r="H99" s="21"/>
    </row>
    <row r="100" spans="3:9" x14ac:dyDescent="0.3">
      <c r="C100" s="25" t="s">
        <v>61</v>
      </c>
      <c r="D100" s="41"/>
      <c r="E100" s="26"/>
      <c r="F100" s="1"/>
      <c r="G100" s="45"/>
      <c r="H100" s="26"/>
      <c r="I100" s="1"/>
    </row>
    <row r="101" spans="3:9" x14ac:dyDescent="0.3">
      <c r="C101" s="16" t="s">
        <v>22</v>
      </c>
      <c r="D101" s="42"/>
      <c r="E101" s="20"/>
      <c r="F101" t="s">
        <v>3</v>
      </c>
      <c r="G101" s="42"/>
      <c r="H101" s="20"/>
      <c r="I101" t="s">
        <v>3</v>
      </c>
    </row>
    <row r="102" spans="3:9" x14ac:dyDescent="0.3">
      <c r="C102" s="16" t="s">
        <v>23</v>
      </c>
      <c r="D102" s="42"/>
      <c r="E102" s="20"/>
      <c r="F102" t="s">
        <v>7</v>
      </c>
      <c r="G102" s="42"/>
      <c r="H102" s="20"/>
      <c r="I102" t="s">
        <v>7</v>
      </c>
    </row>
    <row r="103" spans="3:9" x14ac:dyDescent="0.3">
      <c r="C103" s="16" t="s">
        <v>38</v>
      </c>
      <c r="D103" s="42"/>
      <c r="E103" s="19"/>
      <c r="F103" t="s">
        <v>2</v>
      </c>
      <c r="G103" s="68" t="s">
        <v>73</v>
      </c>
      <c r="H103" s="19"/>
      <c r="I103" t="s">
        <v>2</v>
      </c>
    </row>
    <row r="104" spans="3:9" x14ac:dyDescent="0.3">
      <c r="C104" s="16" t="s">
        <v>11</v>
      </c>
      <c r="D104" s="57" t="s">
        <v>45</v>
      </c>
      <c r="E104" s="20"/>
      <c r="G104" s="59" t="s">
        <v>45</v>
      </c>
      <c r="H104" s="20"/>
    </row>
    <row r="105" spans="3:9" x14ac:dyDescent="0.3">
      <c r="C105" s="16" t="s">
        <v>25</v>
      </c>
      <c r="D105" s="58">
        <f>IF(E102=0,0,IF(E104=0,0,INT((((10/$E$17)*1.1*$E$16)/E104)/E102)+1))</f>
        <v>0</v>
      </c>
      <c r="E105" s="20"/>
      <c r="F105" t="s">
        <v>4</v>
      </c>
      <c r="G105" s="58">
        <f>IF(H102=0,0,IF(H104=0,0,INT((((10/$E$17)*1.1*$E$16)/H104)/H102)+1))</f>
        <v>0</v>
      </c>
      <c r="H105" s="20"/>
      <c r="I105" t="s">
        <v>4</v>
      </c>
    </row>
    <row r="106" spans="3:9" x14ac:dyDescent="0.3">
      <c r="C106" s="16" t="s">
        <v>26</v>
      </c>
      <c r="D106" s="42"/>
      <c r="E106" s="20"/>
      <c r="G106" s="42"/>
      <c r="H106" s="20"/>
    </row>
    <row r="107" spans="3:9" x14ac:dyDescent="0.3">
      <c r="C107" s="16" t="s">
        <v>13</v>
      </c>
      <c r="D107" s="16"/>
      <c r="E107" s="20"/>
      <c r="F107" t="s">
        <v>2</v>
      </c>
      <c r="G107" s="16"/>
      <c r="H107" s="20"/>
      <c r="I107" t="s">
        <v>2</v>
      </c>
    </row>
    <row r="108" spans="3:9" x14ac:dyDescent="0.3">
      <c r="C108" s="16" t="s">
        <v>1</v>
      </c>
      <c r="D108" s="16"/>
      <c r="E108" s="19">
        <f>E107*E16</f>
        <v>0</v>
      </c>
      <c r="F108" t="s">
        <v>2</v>
      </c>
      <c r="G108" s="16"/>
      <c r="H108" s="19">
        <f>H107*E16</f>
        <v>0</v>
      </c>
      <c r="I108" t="s">
        <v>2</v>
      </c>
    </row>
    <row r="109" spans="3:9" x14ac:dyDescent="0.3">
      <c r="C109" s="16" t="s">
        <v>0</v>
      </c>
      <c r="D109" s="16"/>
      <c r="E109" s="21"/>
      <c r="G109" s="16"/>
      <c r="H109" s="21"/>
    </row>
    <row r="110" spans="3:9" x14ac:dyDescent="0.3">
      <c r="C110" s="25" t="s">
        <v>62</v>
      </c>
      <c r="D110" s="41"/>
      <c r="E110" s="26"/>
      <c r="F110" s="1"/>
      <c r="G110" s="45"/>
      <c r="H110" s="26"/>
      <c r="I110" s="1"/>
    </row>
    <row r="111" spans="3:9" x14ac:dyDescent="0.3">
      <c r="C111" s="16" t="s">
        <v>22</v>
      </c>
      <c r="D111" s="42"/>
      <c r="E111" s="20"/>
      <c r="F111" t="s">
        <v>3</v>
      </c>
      <c r="G111" s="42"/>
      <c r="H111" s="20"/>
      <c r="I111" t="s">
        <v>3</v>
      </c>
    </row>
    <row r="112" spans="3:9" x14ac:dyDescent="0.3">
      <c r="C112" s="16" t="s">
        <v>23</v>
      </c>
      <c r="D112" s="42"/>
      <c r="E112" s="20"/>
      <c r="F112" t="s">
        <v>7</v>
      </c>
      <c r="G112" s="42"/>
      <c r="H112" s="20"/>
      <c r="I112" t="s">
        <v>7</v>
      </c>
    </row>
    <row r="113" spans="2:9" x14ac:dyDescent="0.3">
      <c r="C113" s="16" t="s">
        <v>38</v>
      </c>
      <c r="D113" s="42"/>
      <c r="E113" s="19"/>
      <c r="F113" t="s">
        <v>2</v>
      </c>
      <c r="G113" s="42"/>
      <c r="H113" s="19"/>
      <c r="I113" t="s">
        <v>2</v>
      </c>
    </row>
    <row r="114" spans="2:9" x14ac:dyDescent="0.3">
      <c r="B114" s="32"/>
      <c r="C114" s="16" t="s">
        <v>11</v>
      </c>
      <c r="D114" s="57" t="s">
        <v>45</v>
      </c>
      <c r="E114" s="20"/>
      <c r="G114" s="59" t="s">
        <v>45</v>
      </c>
      <c r="H114" s="20"/>
    </row>
    <row r="115" spans="2:9" x14ac:dyDescent="0.3">
      <c r="B115" s="32"/>
      <c r="C115" s="16" t="s">
        <v>25</v>
      </c>
      <c r="D115" s="58">
        <f>IF(E112=0,0,IF(E114=0,0,INT((((10/$E$17)*1.1*$E$16)/E114)/E112)+1))</f>
        <v>0</v>
      </c>
      <c r="E115" s="20"/>
      <c r="F115" t="s">
        <v>4</v>
      </c>
      <c r="G115" s="58">
        <f>IF(H112=0,0,IF(H114=0,0,INT((((10/$E$17)*1.1*$E$16)/H114)/H112)+1))</f>
        <v>0</v>
      </c>
      <c r="H115" s="20"/>
      <c r="I115" t="s">
        <v>4</v>
      </c>
    </row>
    <row r="116" spans="2:9" x14ac:dyDescent="0.3">
      <c r="B116" s="32"/>
      <c r="C116" s="16" t="s">
        <v>26</v>
      </c>
      <c r="D116" s="42"/>
      <c r="E116" s="20"/>
      <c r="G116" s="42"/>
      <c r="H116" s="20"/>
    </row>
    <row r="117" spans="2:9" x14ac:dyDescent="0.3">
      <c r="B117" s="32"/>
      <c r="C117" s="25" t="s">
        <v>63</v>
      </c>
      <c r="D117" s="41"/>
      <c r="E117" s="26"/>
      <c r="F117" s="1"/>
      <c r="G117" s="45"/>
      <c r="H117" s="44"/>
      <c r="I117" s="1"/>
    </row>
    <row r="118" spans="2:9" x14ac:dyDescent="0.3">
      <c r="C118" s="16" t="s">
        <v>22</v>
      </c>
      <c r="D118" s="42"/>
      <c r="E118" s="20"/>
      <c r="F118" t="s">
        <v>3</v>
      </c>
      <c r="G118" s="42"/>
      <c r="H118" s="20"/>
      <c r="I118" t="s">
        <v>3</v>
      </c>
    </row>
    <row r="119" spans="2:9" x14ac:dyDescent="0.3">
      <c r="C119" s="16" t="s">
        <v>23</v>
      </c>
      <c r="D119" s="42"/>
      <c r="E119" s="20"/>
      <c r="F119" t="s">
        <v>7</v>
      </c>
      <c r="G119" s="42"/>
      <c r="H119" s="20"/>
      <c r="I119" t="s">
        <v>7</v>
      </c>
    </row>
    <row r="120" spans="2:9" x14ac:dyDescent="0.3">
      <c r="C120" s="16" t="s">
        <v>38</v>
      </c>
      <c r="D120" s="42"/>
      <c r="E120" s="19"/>
      <c r="F120" t="s">
        <v>2</v>
      </c>
      <c r="G120" s="42"/>
      <c r="H120" s="19"/>
      <c r="I120" t="s">
        <v>2</v>
      </c>
    </row>
    <row r="121" spans="2:9" x14ac:dyDescent="0.3">
      <c r="C121" s="16" t="s">
        <v>11</v>
      </c>
      <c r="D121" s="57" t="s">
        <v>45</v>
      </c>
      <c r="E121" s="20"/>
      <c r="G121" s="59" t="s">
        <v>45</v>
      </c>
      <c r="H121" s="20"/>
    </row>
    <row r="122" spans="2:9" x14ac:dyDescent="0.3">
      <c r="C122" s="16" t="s">
        <v>25</v>
      </c>
      <c r="D122" s="58">
        <f>IF(E119=0,0,IF(E121=0,0,INT((((10/$E$17)*1.1*$E$16)/E121)/E119)+1))</f>
        <v>0</v>
      </c>
      <c r="E122" s="20"/>
      <c r="F122" t="s">
        <v>4</v>
      </c>
      <c r="G122" s="58">
        <f>IF(H119=0,0,IF(H121=0,0,INT((((10/$E$17)*1.1*$E$16)/H121)/H119)+1))</f>
        <v>0</v>
      </c>
      <c r="H122" s="20"/>
      <c r="I122" t="s">
        <v>4</v>
      </c>
    </row>
    <row r="123" spans="2:9" x14ac:dyDescent="0.3">
      <c r="C123" s="16" t="s">
        <v>26</v>
      </c>
      <c r="D123" s="42"/>
      <c r="E123" s="20"/>
      <c r="G123" s="42"/>
      <c r="H123" s="20"/>
    </row>
    <row r="124" spans="2:9" ht="18" x14ac:dyDescent="0.35">
      <c r="B124" s="27" t="s">
        <v>43</v>
      </c>
      <c r="C124" s="27"/>
      <c r="D124" s="27"/>
      <c r="E124" s="24"/>
      <c r="G124" s="27"/>
      <c r="H124" s="24"/>
    </row>
    <row r="125" spans="2:9" x14ac:dyDescent="0.3">
      <c r="C125" s="25" t="s">
        <v>64</v>
      </c>
      <c r="D125" s="25"/>
      <c r="E125" s="26"/>
      <c r="F125" s="1"/>
      <c r="G125" s="25"/>
      <c r="H125" s="26" t="s">
        <v>74</v>
      </c>
      <c r="I125" s="1"/>
    </row>
    <row r="126" spans="2:9" x14ac:dyDescent="0.3">
      <c r="C126" s="16" t="s">
        <v>44</v>
      </c>
      <c r="D126" s="16"/>
      <c r="E126" s="19"/>
      <c r="F126" t="s">
        <v>2</v>
      </c>
      <c r="G126" s="16"/>
      <c r="H126" s="19"/>
      <c r="I126" t="s">
        <v>2</v>
      </c>
    </row>
    <row r="127" spans="2:9" x14ac:dyDescent="0.3">
      <c r="C127" s="16" t="s">
        <v>25</v>
      </c>
      <c r="D127" s="16"/>
      <c r="E127" s="20"/>
      <c r="F127" t="s">
        <v>4</v>
      </c>
      <c r="G127" s="16"/>
      <c r="H127" s="20"/>
      <c r="I127" t="s">
        <v>4</v>
      </c>
    </row>
    <row r="128" spans="2:9" x14ac:dyDescent="0.3">
      <c r="C128" s="16" t="s">
        <v>26</v>
      </c>
      <c r="D128" s="16"/>
      <c r="E128" s="20"/>
      <c r="G128" s="16"/>
      <c r="H128" s="20"/>
    </row>
    <row r="129" spans="2:9" x14ac:dyDescent="0.3">
      <c r="C129" s="25" t="s">
        <v>65</v>
      </c>
      <c r="D129" s="25"/>
      <c r="E129" s="26"/>
      <c r="F129" s="1"/>
      <c r="G129" s="25"/>
      <c r="H129" s="26"/>
      <c r="I129" s="1"/>
    </row>
    <row r="130" spans="2:9" x14ac:dyDescent="0.3">
      <c r="C130" s="16" t="s">
        <v>44</v>
      </c>
      <c r="D130" s="16"/>
      <c r="E130" s="19"/>
      <c r="F130" t="s">
        <v>2</v>
      </c>
      <c r="G130" s="16"/>
      <c r="H130" s="19"/>
      <c r="I130" t="s">
        <v>2</v>
      </c>
    </row>
    <row r="131" spans="2:9" x14ac:dyDescent="0.3">
      <c r="C131" s="16" t="s">
        <v>25</v>
      </c>
      <c r="D131" s="16"/>
      <c r="E131" s="20"/>
      <c r="F131" t="s">
        <v>4</v>
      </c>
      <c r="G131" s="16"/>
      <c r="H131" s="20"/>
      <c r="I131" t="s">
        <v>4</v>
      </c>
    </row>
    <row r="132" spans="2:9" x14ac:dyDescent="0.3">
      <c r="C132" s="16" t="s">
        <v>26</v>
      </c>
      <c r="D132" s="16"/>
      <c r="E132" s="20"/>
      <c r="G132" s="16"/>
      <c r="H132" s="20"/>
    </row>
    <row r="133" spans="2:9" ht="18" x14ac:dyDescent="0.35">
      <c r="B133" s="27" t="s">
        <v>40</v>
      </c>
      <c r="C133" s="27"/>
      <c r="D133" s="27"/>
      <c r="E133" s="24"/>
      <c r="G133" s="27"/>
      <c r="H133" s="24"/>
    </row>
    <row r="134" spans="2:9" x14ac:dyDescent="0.3">
      <c r="C134" s="16" t="s">
        <v>41</v>
      </c>
      <c r="D134" s="16"/>
      <c r="E134" s="21"/>
      <c r="G134" s="16"/>
      <c r="H134" s="21"/>
    </row>
    <row r="135" spans="2:9" x14ac:dyDescent="0.3">
      <c r="C135" s="16" t="s">
        <v>41</v>
      </c>
      <c r="D135" s="16"/>
      <c r="E135" s="21"/>
      <c r="G135" s="16"/>
      <c r="H135" s="21"/>
    </row>
    <row r="136" spans="2:9" x14ac:dyDescent="0.3">
      <c r="C136" s="16" t="s">
        <v>41</v>
      </c>
      <c r="D136" s="16"/>
      <c r="E136" s="21"/>
      <c r="G136" s="16"/>
      <c r="H136" s="21"/>
    </row>
    <row r="137" spans="2:9" x14ac:dyDescent="0.3">
      <c r="C137" s="16" t="s">
        <v>41</v>
      </c>
      <c r="D137" s="16"/>
      <c r="E137" s="21"/>
      <c r="G137" s="16"/>
      <c r="H137" s="21"/>
    </row>
    <row r="140" spans="2:9" x14ac:dyDescent="0.3">
      <c r="C140" s="4" t="s">
        <v>9</v>
      </c>
      <c r="D140" s="4"/>
      <c r="E140" s="10" t="s">
        <v>31</v>
      </c>
      <c r="H140" s="10" t="s">
        <v>35</v>
      </c>
      <c r="I140" s="46" t="s">
        <v>36</v>
      </c>
    </row>
    <row r="141" spans="2:9" x14ac:dyDescent="0.3">
      <c r="C141" s="3" t="s">
        <v>32</v>
      </c>
      <c r="D141" s="3"/>
      <c r="E141" s="31">
        <f>(E131*E132)+(E122*E123)+(E116*E115)+(E105*E106)+(E75*E76)+(E67*E68)+(E46*E47)+(E39*E40)+(E32*E33)+(E53*E54)+(E60*E61)+(E85*E86)+(E95*E96)+(E127*E128)</f>
        <v>0</v>
      </c>
      <c r="F141" s="11"/>
      <c r="G141" s="11"/>
      <c r="H141" s="31">
        <f>(H131*H132)+(H122*H123)+(H116*H115)+(H105*H106)+(H75*H76)+(H67*H68)+(H46*H47)+(H39*H40)+(H32*H33)+(H53*H54)+(H60*H61)+(H85*H86)+(H95*H96)+(H127*H128)</f>
        <v>0</v>
      </c>
      <c r="I141" s="47">
        <f t="shared" ref="I141:I149" si="0">H141-E141</f>
        <v>0</v>
      </c>
    </row>
    <row r="142" spans="2:9" x14ac:dyDescent="0.3">
      <c r="C142" s="3" t="s">
        <v>0</v>
      </c>
      <c r="D142" s="3"/>
      <c r="E142" s="12">
        <f>E109+E79+E89+E99</f>
        <v>0</v>
      </c>
      <c r="F142" s="12"/>
      <c r="G142" s="12"/>
      <c r="H142" s="12">
        <f>H109+H79+H89+H99</f>
        <v>0</v>
      </c>
      <c r="I142" s="47">
        <f t="shared" si="0"/>
        <v>0</v>
      </c>
    </row>
    <row r="143" spans="2:9" x14ac:dyDescent="0.3">
      <c r="C143" s="3" t="s">
        <v>8</v>
      </c>
      <c r="D143" s="3"/>
      <c r="E143" s="60">
        <f>E141*19.5</f>
        <v>0</v>
      </c>
      <c r="F143" s="13"/>
      <c r="G143" s="13"/>
      <c r="H143" s="60">
        <f>H141*19.5</f>
        <v>0</v>
      </c>
      <c r="I143" s="48">
        <f t="shared" si="0"/>
        <v>0</v>
      </c>
    </row>
    <row r="144" spans="2:9" x14ac:dyDescent="0.3">
      <c r="C144" s="3" t="s">
        <v>5</v>
      </c>
      <c r="D144" s="3"/>
      <c r="E144" s="60">
        <f>E108+E78+E88+E98</f>
        <v>0</v>
      </c>
      <c r="F144" s="13"/>
      <c r="G144" s="13"/>
      <c r="H144" s="60">
        <f>H108+H78+H88+H98</f>
        <v>0</v>
      </c>
      <c r="I144" s="48">
        <f t="shared" si="0"/>
        <v>0</v>
      </c>
    </row>
    <row r="145" spans="1:9" x14ac:dyDescent="0.3">
      <c r="C145" s="3" t="s">
        <v>39</v>
      </c>
      <c r="D145" s="3"/>
      <c r="E145" s="60">
        <f>((E130+E120+E113+E103+E73+E65+E44+E37+E30+E18+E51+E58+E83+E93+E126)/7)</f>
        <v>0</v>
      </c>
      <c r="H145" s="60">
        <f>((H130+H120+H113+H103+H73+H65+H44+H37+H30+H18+H51+H58+H83+H93+H126)/7)</f>
        <v>0</v>
      </c>
      <c r="I145" s="48">
        <f t="shared" si="0"/>
        <v>0</v>
      </c>
    </row>
    <row r="146" spans="1:9" x14ac:dyDescent="0.3">
      <c r="C146" s="3" t="s">
        <v>10</v>
      </c>
      <c r="D146" s="3"/>
      <c r="E146" s="60">
        <f>((E28*E32*E33)+(E35*E39*E40)+(E42*E46*E47)+(E63*E67*E68)+(E71*E75*E76)+(E101*E106*E105)+(E111*E115*E116)+(E118*E122*E123)+(E49*E53*E54)+(E81*E85*E86)+(E91*E95*E96))*0.92</f>
        <v>0</v>
      </c>
      <c r="H146" s="60">
        <f>((H28*H32*H33)+(H35*H39*H40)+(H42*H46*H47)+(H63*H67*H68)+(H71*H75*H76)+(H101*H106*H105)+(H111*H115*H116)+(H118*H122*H123)+(H49*H53*H54)+(H81*H85*H86)+(H91*H95*H96))*0.92</f>
        <v>0</v>
      </c>
      <c r="I146" s="48">
        <f t="shared" si="0"/>
        <v>0</v>
      </c>
    </row>
    <row r="147" spans="1:9" x14ac:dyDescent="0.3">
      <c r="B147" t="s">
        <v>55</v>
      </c>
      <c r="C147" s="3" t="s">
        <v>42</v>
      </c>
      <c r="D147" s="3"/>
      <c r="E147" s="13">
        <f>E137+E134+E135+E136</f>
        <v>0</v>
      </c>
      <c r="F147" s="13"/>
      <c r="G147" s="13"/>
      <c r="H147" s="13">
        <f>H137+H134+H135+H136</f>
        <v>0</v>
      </c>
      <c r="I147" s="48">
        <f t="shared" si="0"/>
        <v>0</v>
      </c>
    </row>
    <row r="148" spans="1:9" x14ac:dyDescent="0.3">
      <c r="C148" s="3" t="s">
        <v>6</v>
      </c>
      <c r="D148" s="3"/>
      <c r="E148" s="13">
        <f>E143+E144+E145+E146+E147</f>
        <v>0</v>
      </c>
      <c r="H148" s="13">
        <f>H143+H144+H145+H146+H147</f>
        <v>0</v>
      </c>
      <c r="I148" s="48">
        <f t="shared" si="0"/>
        <v>0</v>
      </c>
    </row>
    <row r="149" spans="1:9" x14ac:dyDescent="0.3">
      <c r="C149" s="8" t="s">
        <v>14</v>
      </c>
      <c r="D149" s="8"/>
      <c r="E149" s="14">
        <f>IF(E16=0,0,E148/E16)</f>
        <v>0</v>
      </c>
      <c r="H149" s="14">
        <f>IF(E16=0,0,H148/E16)</f>
        <v>0</v>
      </c>
      <c r="I149" s="48">
        <f t="shared" si="0"/>
        <v>0</v>
      </c>
    </row>
    <row r="150" spans="1:9" x14ac:dyDescent="0.3">
      <c r="C150" s="3"/>
      <c r="D150" s="3"/>
      <c r="E150" s="13"/>
      <c r="F150" s="2"/>
      <c r="H150"/>
    </row>
    <row r="151" spans="1:9" x14ac:dyDescent="0.3">
      <c r="H151"/>
    </row>
    <row r="152" spans="1:9" x14ac:dyDescent="0.3">
      <c r="A152" s="49"/>
      <c r="B152" s="49"/>
      <c r="C152" s="49"/>
      <c r="D152" s="50"/>
      <c r="E152" s="49"/>
      <c r="F152" s="51" t="s">
        <v>49</v>
      </c>
      <c r="H152"/>
    </row>
    <row r="153" spans="1:9" x14ac:dyDescent="0.3">
      <c r="A153" s="49"/>
      <c r="B153" s="49"/>
      <c r="C153" s="49"/>
      <c r="D153" s="50"/>
      <c r="E153" s="49"/>
      <c r="F153" s="51"/>
      <c r="H153"/>
    </row>
    <row r="154" spans="1:9" x14ac:dyDescent="0.3">
      <c r="A154" s="52" t="s">
        <v>77</v>
      </c>
      <c r="B154" s="52"/>
      <c r="C154" s="52"/>
      <c r="D154" s="52"/>
      <c r="E154" s="49"/>
      <c r="F154" s="49"/>
      <c r="H154"/>
    </row>
    <row r="155" spans="1:9" x14ac:dyDescent="0.3">
      <c r="A155" s="52" t="s">
        <v>76</v>
      </c>
      <c r="B155" s="52"/>
      <c r="C155" s="52"/>
      <c r="D155" s="52"/>
      <c r="E155" s="52"/>
      <c r="F155" s="49"/>
      <c r="H155"/>
    </row>
    <row r="156" spans="1:9" ht="18" x14ac:dyDescent="0.35">
      <c r="A156" s="52" t="s">
        <v>78</v>
      </c>
      <c r="B156" s="52"/>
      <c r="C156" s="52"/>
      <c r="D156" s="52"/>
      <c r="E156" s="49"/>
      <c r="F156" s="49"/>
      <c r="H156" s="15"/>
      <c r="I156" s="7"/>
    </row>
    <row r="157" spans="1:9" ht="18" x14ac:dyDescent="0.35">
      <c r="A157" s="53" t="s">
        <v>50</v>
      </c>
      <c r="B157" s="53"/>
      <c r="C157" s="53"/>
      <c r="D157" s="54"/>
      <c r="E157" s="55"/>
      <c r="F157" s="7"/>
      <c r="H157" s="15"/>
      <c r="I157" s="7"/>
    </row>
    <row r="158" spans="1:9" ht="18" x14ac:dyDescent="0.35">
      <c r="A158" s="53" t="s">
        <v>51</v>
      </c>
      <c r="B158" s="53"/>
      <c r="C158" s="53"/>
      <c r="D158" s="53"/>
      <c r="E158" s="53"/>
      <c r="F158" s="53"/>
    </row>
    <row r="159" spans="1:9" ht="18" x14ac:dyDescent="0.35">
      <c r="A159" s="56" t="s">
        <v>52</v>
      </c>
      <c r="B159" s="56"/>
      <c r="C159" s="56"/>
      <c r="D159" s="56"/>
      <c r="E159" s="56"/>
      <c r="F159" s="56"/>
    </row>
    <row r="160" spans="1:9" ht="18" x14ac:dyDescent="0.35">
      <c r="A160" s="56" t="s">
        <v>53</v>
      </c>
      <c r="B160" s="56"/>
      <c r="C160" s="56"/>
      <c r="D160" s="56"/>
      <c r="E160" s="56"/>
      <c r="F160" s="56"/>
    </row>
    <row r="161" spans="1:6" ht="18" x14ac:dyDescent="0.35">
      <c r="A161" s="56" t="s">
        <v>54</v>
      </c>
      <c r="B161" s="56"/>
      <c r="C161" s="56"/>
      <c r="D161" s="50"/>
      <c r="E161" s="49"/>
      <c r="F161" s="49"/>
    </row>
  </sheetData>
  <sheetProtection sheet="1" objects="1" scenarios="1" selectLockedCells="1"/>
  <protectedRanges>
    <protectedRange sqref="H16:H19 E134:E137 H22:H25 E22:E25 G22:G24 D32 D39 D46 D67 D75 D105 D115 D122 G32 G39 G46 G67 G75 G105 G115 G122 D53 G53 D60 G60 E27:E68 D85 G85 D95 G95 E70:E123 H70:H123 E125:E132 H125:H132 H134:H137 E16:E19 H27:H68" name="Plage1"/>
  </protectedRanges>
  <phoneticPr fontId="10" type="noConversion"/>
  <pageMargins left="0.7" right="0.7" top="0.75" bottom="0.75" header="0.3" footer="0.3"/>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5" sqref="B25"/>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kamal</dc:creator>
  <cp:lastModifiedBy>Frédérique PRIOU</cp:lastModifiedBy>
  <cp:lastPrinted>2016-11-20T18:19:14Z</cp:lastPrinted>
  <dcterms:created xsi:type="dcterms:W3CDTF">2016-06-20T07:31:52Z</dcterms:created>
  <dcterms:modified xsi:type="dcterms:W3CDTF">2022-06-03T13:53:24Z</dcterms:modified>
</cp:coreProperties>
</file>